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7. 주차장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내역서!$A$1:$M$35</definedName>
    <definedName name="_xlnm.Print_Area" localSheetId="1">집계표!$A$1:$K$22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G13" i="14" l="1"/>
  <c r="K20" i="14" l="1"/>
  <c r="H20" i="14"/>
  <c r="L20" i="14" s="1"/>
  <c r="H14" i="14" l="1"/>
  <c r="K14" i="14"/>
  <c r="L14" i="14" l="1"/>
  <c r="H15" i="14"/>
  <c r="H16" i="14"/>
  <c r="H17" i="14"/>
  <c r="H21" i="14" l="1"/>
  <c r="H22" i="14"/>
  <c r="L16" i="14" l="1"/>
  <c r="K16" i="14"/>
  <c r="K22" i="14" l="1"/>
  <c r="L22" i="14"/>
  <c r="K21" i="14"/>
  <c r="L21" i="14"/>
  <c r="K19" i="14"/>
  <c r="H19" i="14"/>
  <c r="L19" i="14" s="1"/>
  <c r="L17" i="14"/>
  <c r="K17" i="14"/>
  <c r="K8" i="12" l="1"/>
  <c r="E8" i="12"/>
  <c r="D8" i="12"/>
  <c r="B8" i="12"/>
  <c r="A7" i="12"/>
  <c r="A10" i="12"/>
  <c r="F8" i="12" l="1"/>
  <c r="H18" i="14"/>
  <c r="K18" i="14"/>
  <c r="K15" i="14"/>
  <c r="L15" i="14"/>
  <c r="H13" i="14" l="1"/>
  <c r="L18" i="14"/>
  <c r="E7" i="12"/>
  <c r="F7" i="12" s="1"/>
  <c r="I7" i="12" s="1"/>
  <c r="I8" i="12"/>
  <c r="K7" i="14"/>
  <c r="E10" i="12" l="1"/>
  <c r="F10" i="12" s="1"/>
  <c r="L13" i="14"/>
  <c r="K13" i="14"/>
  <c r="I10" i="12" l="1"/>
  <c r="F6" i="12"/>
  <c r="F20" i="12" s="1"/>
  <c r="I20" i="12" s="1"/>
  <c r="I21" i="12" s="1"/>
  <c r="I22" i="12" s="1"/>
  <c r="H7" i="14" l="1"/>
  <c r="G6" i="14" s="1"/>
  <c r="L7" i="14" l="1"/>
  <c r="A2" i="14"/>
  <c r="H6" i="14" l="1"/>
  <c r="G5" i="14" s="1"/>
  <c r="H5" i="14" l="1"/>
  <c r="L5" i="14" s="1"/>
  <c r="K6" i="14"/>
  <c r="L6" i="14"/>
  <c r="K5" i="14" l="1"/>
  <c r="I6" i="12"/>
  <c r="A3" i="12" l="1"/>
</calcChain>
</file>

<file path=xl/sharedStrings.xml><?xml version="1.0" encoding="utf-8"?>
<sst xmlns="http://schemas.openxmlformats.org/spreadsheetml/2006/main" count="124" uniqueCount="92">
  <si>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</si>
  <si>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</si>
  <si>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</si>
  <si>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</si>
  <si>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</si>
  <si>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</si>
  <si>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</si>
  <si>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</si>
  <si>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</si>
  <si>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</si>
  <si>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</si>
  <si>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</si>
  <si>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</si>
  <si>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</si>
  <si>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</si>
  <si>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</si>
  <si>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</si>
  <si>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</si>
  <si>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</si>
  <si>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</si>
  <si>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</si>
  <si>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</si>
  <si>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</si>
  <si>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</si>
  <si>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</si>
  <si>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</si>
  <si>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</si>
  <si>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</si>
  <si>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</si>
  <si>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</si>
  <si>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</si>
  <si>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</si>
  <si>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</si>
  <si>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</si>
  <si>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</si>
  <si>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</si>
  <si>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</si>
  <si>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</si>
  <si>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</si>
  <si>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</si>
  <si>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</si>
  <si>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</si>
  <si>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</si>
  <si>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</si>
  <si>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</si>
  <si>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</si>
  <si>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</si>
  <si>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</si>
  <si>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</si>
  <si>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</si>
  <si>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</si>
  <si>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</si>
  <si>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</si>
  <si>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</si>
  <si>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</si>
  <si>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</si>
  <si>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</si>
  <si>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</si>
  <si>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</si>
  <si>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</si>
  <si>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</si>
  <si>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</si>
  <si>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</si>
  <si>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</si>
  <si>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</si>
  <si>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</si>
  <si>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</si>
  <si>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</si>
  <si>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</si>
  <si>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</si>
  <si>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</si>
  <si>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7)</t>
  </si>
  <si>
    <t>8)</t>
  </si>
  <si>
    <t>네트워크시스템장비용랙</t>
    <phoneticPr fontId="3" type="noConversion"/>
  </si>
  <si>
    <t>CPC-6008</t>
  </si>
  <si>
    <t>FDC-CBR1000C</t>
    <phoneticPr fontId="3" type="noConversion"/>
  </si>
  <si>
    <t>천장형</t>
    <phoneticPr fontId="3" type="noConversion"/>
  </si>
  <si>
    <t>9)</t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</si>
  <si>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</si>
  <si>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</si>
  <si>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</si>
  <si>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</si>
  <si>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8CH</t>
    <phoneticPr fontId="3" type="noConversion"/>
  </si>
  <si>
    <t>(CN)ST10000VN0004</t>
    <phoneticPr fontId="3" type="noConversion"/>
  </si>
  <si>
    <t>MR-2404P-S</t>
    <phoneticPr fontId="3" type="noConversion"/>
  </si>
  <si>
    <t>(CN)LF22T350FHKXKR</t>
    <phoneticPr fontId="3" type="noConversion"/>
  </si>
  <si>
    <t>VIEW FILTER</t>
    <phoneticPr fontId="3" type="noConversion"/>
  </si>
  <si>
    <t>1CH</t>
    <phoneticPr fontId="3" type="noConversion"/>
  </si>
  <si>
    <t>주차장 CCTV설비</t>
    <phoneticPr fontId="3" type="noConversion"/>
  </si>
  <si>
    <t>공  사  명 : 주차장 CCTV설비</t>
    <phoneticPr fontId="3" type="noConversion"/>
  </si>
  <si>
    <t>1MEQ6-1275A</t>
    <phoneticPr fontId="3" type="noConversion"/>
  </si>
  <si>
    <t>600×1200×750mm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</si>
</sst>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#,##0_ "/>
    <numFmt numFmtId="190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90" fontId="13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189" fontId="77" fillId="0" borderId="4" xfId="0" applyNumberFormat="1" applyFont="1" applyFill="1" applyBorder="1" applyAlignment="1">
      <alignment horizontal="right" vertical="center"/>
    </xf>
    <xf numFmtId="0" fontId="77" fillId="0" borderId="11" xfId="0" applyFont="1" applyBorder="1" applyAlignment="1">
      <alignment horizontal="center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C9" sqref="C9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5"/>
      <c r="C1" s="116"/>
      <c r="D1" s="116"/>
      <c r="E1" s="6"/>
    </row>
    <row r="2" spans="1:5" ht="31.5" customHeight="1">
      <c r="A2" s="7"/>
      <c r="B2" s="117"/>
      <c r="C2" s="118"/>
      <c r="D2" s="118"/>
      <c r="E2" s="8"/>
    </row>
    <row r="3" spans="1:5" ht="31.5" customHeight="1">
      <c r="A3" s="7"/>
      <c r="B3" s="117"/>
      <c r="C3" s="118"/>
      <c r="D3" s="118"/>
      <c r="E3" s="8"/>
    </row>
    <row r="4" spans="1:5" ht="61.5" customHeight="1">
      <c r="A4" s="7"/>
      <c r="B4" s="119"/>
      <c r="C4" s="120"/>
      <c r="D4" s="120"/>
      <c r="E4" s="8"/>
    </row>
    <row r="5" spans="1:5" ht="37.5" customHeight="1">
      <c r="A5" s="121" t="s">
        <v>88</v>
      </c>
      <c r="B5" s="122"/>
      <c r="C5" s="122"/>
      <c r="D5" s="122"/>
      <c r="E5" s="123"/>
    </row>
    <row r="6" spans="1:5" ht="37.5" customHeight="1">
      <c r="A6" s="11"/>
      <c r="B6" s="122" t="s">
        <v>64</v>
      </c>
      <c r="C6" s="122"/>
      <c r="D6" s="122"/>
      <c r="E6" s="12"/>
    </row>
    <row r="7" spans="1:5" ht="37.5" customHeight="1">
      <c r="A7" s="7"/>
      <c r="B7" s="124"/>
      <c r="C7" s="124"/>
      <c r="D7" s="124"/>
      <c r="E7" s="8"/>
    </row>
    <row r="8" spans="1:5" ht="37.5" customHeight="1">
      <c r="A8" s="7"/>
      <c r="B8" s="124"/>
      <c r="C8" s="124"/>
      <c r="D8" s="124"/>
      <c r="E8" s="8"/>
    </row>
    <row r="9" spans="1:5" ht="37.5" customHeight="1">
      <c r="A9" s="7"/>
      <c r="E9" s="8"/>
    </row>
    <row r="10" spans="1:5" ht="37.5" customHeight="1">
      <c r="A10" s="7"/>
      <c r="B10" s="125"/>
      <c r="C10" s="125"/>
      <c r="D10" s="125"/>
      <c r="E10" s="8"/>
    </row>
    <row r="11" spans="1:5" ht="24" customHeight="1">
      <c r="A11" s="7"/>
      <c r="B11" s="126"/>
      <c r="C11" s="126"/>
      <c r="D11" s="126"/>
      <c r="E11" s="8"/>
    </row>
    <row r="12" spans="1:5" ht="34.5" customHeight="1" thickBot="1">
      <c r="A12" s="43"/>
      <c r="B12" s="114"/>
      <c r="C12" s="114"/>
      <c r="D12" s="114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view="pageBreakPreview" zoomScaleNormal="100" zoomScaleSheetLayoutView="100" workbookViewId="0">
      <selection activeCell="H14" sqref="H14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41"/>
      <c r="D1" s="141"/>
      <c r="E1" s="141"/>
      <c r="F1" s="141"/>
      <c r="G1" s="18" t="s">
        <v>11</v>
      </c>
      <c r="H1" s="142"/>
      <c r="I1" s="142"/>
      <c r="J1" s="19" t="s">
        <v>12</v>
      </c>
      <c r="K1" s="20"/>
    </row>
    <row r="2" spans="1:14" ht="24" customHeigh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4" ht="24" customHeight="1">
      <c r="A3" s="146" t="str">
        <f xml:space="preserve"> "금      액 : 일 금   "&amp;NUMBERSTRING(I22,1)&amp;" 원정   (\  "&amp;TEXT(I22,"#,### 원)")</f>
        <v>금      액 : 일 금   육천팔백오십만구백일십 원정   (\  68,500,910 원)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4" s="70" customFormat="1" ht="24" customHeight="1">
      <c r="A4" s="149" t="s">
        <v>13</v>
      </c>
      <c r="B4" s="149" t="s">
        <v>14</v>
      </c>
      <c r="C4" s="150" t="s">
        <v>15</v>
      </c>
      <c r="D4" s="152" t="s">
        <v>16</v>
      </c>
      <c r="E4" s="154" t="s">
        <v>17</v>
      </c>
      <c r="F4" s="154"/>
      <c r="G4" s="154" t="s">
        <v>18</v>
      </c>
      <c r="H4" s="154"/>
      <c r="I4" s="155" t="s">
        <v>19</v>
      </c>
      <c r="J4" s="156"/>
      <c r="K4" s="137" t="s">
        <v>20</v>
      </c>
    </row>
    <row r="5" spans="1:14" s="70" customFormat="1" ht="24" customHeight="1">
      <c r="A5" s="149"/>
      <c r="B5" s="149"/>
      <c r="C5" s="151"/>
      <c r="D5" s="153"/>
      <c r="E5" s="71" t="s">
        <v>0</v>
      </c>
      <c r="F5" s="71" t="s">
        <v>21</v>
      </c>
      <c r="G5" s="71" t="s">
        <v>0</v>
      </c>
      <c r="H5" s="71" t="s">
        <v>21</v>
      </c>
      <c r="I5" s="157"/>
      <c r="J5" s="158"/>
      <c r="K5" s="138"/>
    </row>
    <row r="6" spans="1:14" s="37" customFormat="1" ht="24" customHeight="1">
      <c r="A6" s="23" t="s">
        <v>41</v>
      </c>
      <c r="B6" s="13"/>
      <c r="C6" s="13" t="s">
        <v>42</v>
      </c>
      <c r="D6" s="48">
        <v>1</v>
      </c>
      <c r="E6" s="14"/>
      <c r="F6" s="26">
        <f>F7+F10</f>
        <v>68133000</v>
      </c>
      <c r="G6" s="26"/>
      <c r="H6" s="26"/>
      <c r="I6" s="139">
        <f>H6+F6</f>
        <v>68133000</v>
      </c>
      <c r="J6" s="140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62</v>
      </c>
      <c r="D7" s="48">
        <v>1</v>
      </c>
      <c r="E7" s="14">
        <f>SUM(F8:F8)</f>
        <v>17400000</v>
      </c>
      <c r="F7" s="26">
        <f>E7*D7</f>
        <v>17400000</v>
      </c>
      <c r="G7" s="26"/>
      <c r="H7" s="26"/>
      <c r="I7" s="127">
        <f>H7+F7</f>
        <v>17400000</v>
      </c>
      <c r="J7" s="128"/>
      <c r="K7" s="99"/>
      <c r="N7" s="49"/>
    </row>
    <row r="8" spans="1:14" s="22" customFormat="1" ht="24" customHeight="1">
      <c r="A8" s="28" t="s">
        <v>61</v>
      </c>
      <c r="B8" s="24" t="str">
        <f>내역서!C7</f>
        <v>DCS-A-3551</v>
      </c>
      <c r="C8" s="24" t="s">
        <v>62</v>
      </c>
      <c r="D8" s="25">
        <f>내역서!F7</f>
        <v>1</v>
      </c>
      <c r="E8" s="9">
        <f>내역서!G7</f>
        <v>17400000</v>
      </c>
      <c r="F8" s="9">
        <f>E8*D8</f>
        <v>17400000</v>
      </c>
      <c r="G8" s="9"/>
      <c r="H8" s="9"/>
      <c r="I8" s="131">
        <f>H8+F8</f>
        <v>17400000</v>
      </c>
      <c r="J8" s="132"/>
      <c r="K8" s="100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31"/>
      <c r="J9" s="132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62</v>
      </c>
      <c r="D10" s="48">
        <v>1</v>
      </c>
      <c r="E10" s="14">
        <f>내역서!G13</f>
        <v>50733000</v>
      </c>
      <c r="F10" s="14">
        <f t="shared" ref="F10" si="0">E10*D10</f>
        <v>50733000</v>
      </c>
      <c r="G10" s="14"/>
      <c r="H10" s="14"/>
      <c r="I10" s="127">
        <f t="shared" ref="I10" si="1">H10+F10</f>
        <v>50733000</v>
      </c>
      <c r="J10" s="128"/>
      <c r="K10" s="29" t="s">
        <v>63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7"/>
      <c r="J11" s="128"/>
      <c r="K11" s="29"/>
    </row>
    <row r="12" spans="1:14" s="22" customFormat="1" ht="24" customHeight="1">
      <c r="A12" s="23"/>
      <c r="B12" s="24"/>
      <c r="C12" s="13"/>
      <c r="D12" s="48"/>
      <c r="E12" s="14"/>
      <c r="F12" s="14"/>
      <c r="G12" s="9"/>
      <c r="H12" s="9"/>
      <c r="I12" s="127"/>
      <c r="J12" s="128"/>
      <c r="K12" s="29"/>
    </row>
    <row r="13" spans="1:14" s="22" customFormat="1" ht="24" customHeight="1">
      <c r="A13" s="23"/>
      <c r="B13" s="24"/>
      <c r="C13" s="13"/>
      <c r="D13" s="48"/>
      <c r="E13" s="14"/>
      <c r="F13" s="14"/>
      <c r="G13" s="9"/>
      <c r="H13" s="9"/>
      <c r="I13" s="127"/>
      <c r="J13" s="128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31"/>
      <c r="J14" s="132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31"/>
      <c r="J15" s="132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31"/>
      <c r="J16" s="132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31"/>
      <c r="J17" s="132"/>
      <c r="K17" s="29"/>
    </row>
    <row r="18" spans="1:16" s="22" customFormat="1" ht="24" customHeight="1">
      <c r="A18" s="28"/>
      <c r="B18" s="24"/>
      <c r="C18" s="24"/>
      <c r="D18" s="25"/>
      <c r="E18" s="9"/>
      <c r="F18" s="9"/>
      <c r="G18" s="9"/>
      <c r="H18" s="9"/>
      <c r="I18" s="131"/>
      <c r="J18" s="132"/>
      <c r="K18" s="29"/>
    </row>
    <row r="19" spans="1:16" s="22" customFormat="1" ht="24" customHeight="1">
      <c r="A19" s="28"/>
      <c r="B19" s="24"/>
      <c r="C19" s="24"/>
      <c r="D19" s="25"/>
      <c r="E19" s="9"/>
      <c r="F19" s="9"/>
      <c r="G19" s="9"/>
      <c r="H19" s="9"/>
      <c r="I19" s="131"/>
      <c r="J19" s="132"/>
      <c r="K19" s="29"/>
    </row>
    <row r="20" spans="1:16" s="22" customFormat="1" ht="24" customHeight="1">
      <c r="A20" s="72" t="s">
        <v>22</v>
      </c>
      <c r="B20" s="73"/>
      <c r="C20" s="74" t="s">
        <v>23</v>
      </c>
      <c r="D20" s="75">
        <v>1</v>
      </c>
      <c r="E20" s="76"/>
      <c r="F20" s="77">
        <f>F6</f>
        <v>68133000</v>
      </c>
      <c r="G20" s="77"/>
      <c r="H20" s="77"/>
      <c r="I20" s="133">
        <f>F20+H20</f>
        <v>68133000</v>
      </c>
      <c r="J20" s="134"/>
      <c r="K20" s="78"/>
      <c r="N20" s="27"/>
    </row>
    <row r="21" spans="1:16" ht="24" customHeight="1">
      <c r="A21" s="30" t="s">
        <v>24</v>
      </c>
      <c r="B21" s="31">
        <v>5.4000000000000003E-3</v>
      </c>
      <c r="C21" s="32" t="s">
        <v>25</v>
      </c>
      <c r="D21" s="33">
        <v>1</v>
      </c>
      <c r="E21" s="34"/>
      <c r="F21" s="34"/>
      <c r="G21" s="34"/>
      <c r="H21" s="34"/>
      <c r="I21" s="135">
        <f>I20*B21</f>
        <v>367918.2</v>
      </c>
      <c r="J21" s="136"/>
      <c r="K21" s="35"/>
      <c r="O21" s="36"/>
    </row>
    <row r="22" spans="1:16" s="37" customFormat="1" ht="24" customHeight="1">
      <c r="A22" s="101" t="s">
        <v>26</v>
      </c>
      <c r="B22" s="102"/>
      <c r="C22" s="103" t="s">
        <v>23</v>
      </c>
      <c r="D22" s="104">
        <v>1</v>
      </c>
      <c r="E22" s="105"/>
      <c r="F22" s="105"/>
      <c r="G22" s="105"/>
      <c r="H22" s="105"/>
      <c r="I22" s="129">
        <f>ROUNDDOWN(SUM(I20:J21),-1)</f>
        <v>68500910</v>
      </c>
      <c r="J22" s="130"/>
      <c r="K22" s="106" t="s">
        <v>27</v>
      </c>
      <c r="M22" s="38"/>
    </row>
    <row r="23" spans="1:16" ht="17.45" customHeight="1">
      <c r="A23" s="39"/>
      <c r="B23" s="39"/>
    </row>
    <row r="24" spans="1:16" ht="17.45" customHeight="1">
      <c r="A24" s="39"/>
      <c r="B24" s="39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  <c r="K30" s="21"/>
      <c r="P30" s="42"/>
    </row>
    <row r="31" spans="1:16" ht="17.45" customHeight="1">
      <c r="A31" s="39"/>
      <c r="B31" s="39"/>
      <c r="K31" s="21"/>
      <c r="P31" s="42"/>
    </row>
    <row r="32" spans="1:16" ht="17.45" customHeight="1">
      <c r="A32" s="39"/>
      <c r="B32" s="39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  <row r="197" spans="1:16" s="40" customFormat="1" ht="17.45" customHeight="1">
      <c r="A197" s="39"/>
      <c r="B197" s="39"/>
      <c r="D197" s="41"/>
      <c r="E197" s="42"/>
      <c r="F197" s="42"/>
      <c r="G197" s="42"/>
      <c r="H197" s="42"/>
      <c r="I197" s="42"/>
      <c r="J197" s="42"/>
      <c r="K197" s="42"/>
      <c r="L197" s="21"/>
      <c r="M197" s="21"/>
      <c r="N197" s="21"/>
      <c r="O197" s="21"/>
      <c r="P197" s="21"/>
    </row>
    <row r="198" spans="1:16" s="40" customFormat="1" ht="17.45" customHeight="1">
      <c r="A198" s="39"/>
      <c r="B198" s="39"/>
      <c r="D198" s="41"/>
      <c r="E198" s="42"/>
      <c r="F198" s="42"/>
      <c r="G198" s="42"/>
      <c r="H198" s="42"/>
      <c r="I198" s="42"/>
      <c r="J198" s="42"/>
      <c r="K198" s="42"/>
      <c r="L198" s="21"/>
      <c r="M198" s="21"/>
      <c r="N198" s="21"/>
      <c r="O198" s="21"/>
      <c r="P198" s="21"/>
    </row>
  </sheetData>
  <mergeCells count="30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2:J22"/>
    <mergeCell ref="I10:J10"/>
    <mergeCell ref="I14:J14"/>
    <mergeCell ref="I16:J16"/>
    <mergeCell ref="I17:J17"/>
    <mergeCell ref="I18:J18"/>
    <mergeCell ref="I19:J19"/>
    <mergeCell ref="I20:J20"/>
    <mergeCell ref="I21:J21"/>
    <mergeCell ref="I11:J11"/>
    <mergeCell ref="I15:J15"/>
    <mergeCell ref="I12:J12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pane ySplit="4" topLeftCell="A5" activePane="bottomLeft" state="frozen"/>
      <selection pane="bottomLeft" activeCell="C25" sqref="C25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51"/>
    </row>
    <row r="2" spans="1:15" ht="24.95" customHeight="1">
      <c r="A2" s="162" t="str">
        <f>집계표!A2</f>
        <v>공  사  명 : 주차장 CCTV설비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52"/>
    </row>
    <row r="3" spans="1:15" ht="18.95" customHeight="1">
      <c r="A3" s="159" t="s">
        <v>38</v>
      </c>
      <c r="B3" s="159" t="s">
        <v>29</v>
      </c>
      <c r="C3" s="159" t="s">
        <v>29</v>
      </c>
      <c r="D3" s="159" t="s">
        <v>30</v>
      </c>
      <c r="E3" s="163" t="s">
        <v>31</v>
      </c>
      <c r="F3" s="163" t="s">
        <v>32</v>
      </c>
      <c r="G3" s="165" t="s">
        <v>33</v>
      </c>
      <c r="H3" s="166"/>
      <c r="I3" s="165" t="s">
        <v>34</v>
      </c>
      <c r="J3" s="166"/>
      <c r="K3" s="165" t="s">
        <v>35</v>
      </c>
      <c r="L3" s="166"/>
      <c r="M3" s="167" t="s">
        <v>48</v>
      </c>
      <c r="N3" s="53"/>
    </row>
    <row r="4" spans="1:15" ht="18.95" customHeight="1">
      <c r="A4" s="160"/>
      <c r="B4" s="160"/>
      <c r="C4" s="160"/>
      <c r="D4" s="160"/>
      <c r="E4" s="164"/>
      <c r="F4" s="164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8"/>
      <c r="N4" s="53"/>
    </row>
    <row r="5" spans="1:15" s="15" customFormat="1" ht="20.100000000000001" customHeight="1">
      <c r="A5" s="108" t="s">
        <v>40</v>
      </c>
      <c r="B5" s="109"/>
      <c r="C5" s="109"/>
      <c r="D5" s="110"/>
      <c r="E5" s="65" t="s">
        <v>36</v>
      </c>
      <c r="F5" s="66">
        <v>1</v>
      </c>
      <c r="G5" s="67">
        <f>H6+H13</f>
        <v>68133000</v>
      </c>
      <c r="H5" s="67">
        <f>G5*F5</f>
        <v>68133000</v>
      </c>
      <c r="I5" s="68"/>
      <c r="J5" s="67"/>
      <c r="K5" s="26">
        <f>I5+G5</f>
        <v>68133000</v>
      </c>
      <c r="L5" s="67">
        <f>H5+J5</f>
        <v>68133000</v>
      </c>
      <c r="M5" s="69"/>
      <c r="N5" s="64"/>
    </row>
    <row r="6" spans="1:15" s="15" customFormat="1" ht="20.100000000000001" customHeight="1">
      <c r="A6" s="111" t="s">
        <v>43</v>
      </c>
      <c r="B6" s="112"/>
      <c r="C6" s="112"/>
      <c r="D6" s="113"/>
      <c r="E6" s="13" t="s">
        <v>36</v>
      </c>
      <c r="F6" s="61">
        <v>1</v>
      </c>
      <c r="G6" s="26">
        <f>SUM(H7:H12)</f>
        <v>17400000</v>
      </c>
      <c r="H6" s="26">
        <f>G6*F6</f>
        <v>17400000</v>
      </c>
      <c r="I6" s="62"/>
      <c r="J6" s="26"/>
      <c r="K6" s="26">
        <f>I6+G6</f>
        <v>17400000</v>
      </c>
      <c r="L6" s="26">
        <f>H6+J6</f>
        <v>17400000</v>
      </c>
      <c r="M6" s="63"/>
      <c r="N6" s="64"/>
    </row>
    <row r="7" spans="1:15" s="82" customFormat="1" ht="20.100000000000001" customHeight="1">
      <c r="A7" s="107" t="s">
        <v>78</v>
      </c>
      <c r="B7" s="83" t="s">
        <v>44</v>
      </c>
      <c r="C7" s="93" t="s">
        <v>65</v>
      </c>
      <c r="D7" s="84"/>
      <c r="E7" s="80" t="s">
        <v>1</v>
      </c>
      <c r="F7" s="85">
        <v>1</v>
      </c>
      <c r="G7" s="95">
        <v>17400000</v>
      </c>
      <c r="H7" s="81">
        <f>G7*F7</f>
        <v>17400000</v>
      </c>
      <c r="I7" s="86"/>
      <c r="J7" s="81"/>
      <c r="K7" s="81">
        <f>I7+G7</f>
        <v>17400000</v>
      </c>
      <c r="L7" s="81">
        <f>J7+H7</f>
        <v>17400000</v>
      </c>
      <c r="M7" s="92">
        <v>24949141</v>
      </c>
      <c r="N7" s="87"/>
      <c r="O7" s="94"/>
    </row>
    <row r="8" spans="1:15" s="3" customFormat="1" ht="20.100000000000001" customHeight="1">
      <c r="A8" s="56" t="s">
        <v>39</v>
      </c>
      <c r="B8" s="90" t="s">
        <v>86</v>
      </c>
      <c r="C8" s="91" t="s">
        <v>66</v>
      </c>
      <c r="D8" s="91" t="s">
        <v>87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45</v>
      </c>
      <c r="C9" s="91" t="s">
        <v>67</v>
      </c>
      <c r="D9" s="91" t="s">
        <v>47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68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46</v>
      </c>
      <c r="C11" s="91" t="s">
        <v>69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11" t="s">
        <v>60</v>
      </c>
      <c r="B13" s="112"/>
      <c r="C13" s="112"/>
      <c r="D13" s="113"/>
      <c r="E13" s="13" t="s">
        <v>23</v>
      </c>
      <c r="F13" s="61">
        <v>1</v>
      </c>
      <c r="G13" s="26">
        <f>SUM(H14:H22)</f>
        <v>50733000</v>
      </c>
      <c r="H13" s="26">
        <f>G13*F13</f>
        <v>50733000</v>
      </c>
      <c r="I13" s="62"/>
      <c r="J13" s="26"/>
      <c r="K13" s="26">
        <f>I13+G13</f>
        <v>50733000</v>
      </c>
      <c r="L13" s="26">
        <f>H13+J13</f>
        <v>50733000</v>
      </c>
      <c r="M13" s="63"/>
      <c r="N13" s="64"/>
    </row>
    <row r="14" spans="1:15" s="3" customFormat="1" ht="20.100000000000001" customHeight="1">
      <c r="A14" s="56" t="s">
        <v>39</v>
      </c>
      <c r="B14" s="90" t="s">
        <v>46</v>
      </c>
      <c r="C14" s="91" t="s">
        <v>57</v>
      </c>
      <c r="D14" s="91" t="s">
        <v>58</v>
      </c>
      <c r="E14" s="10" t="s">
        <v>2</v>
      </c>
      <c r="F14" s="10">
        <v>5</v>
      </c>
      <c r="G14" s="9">
        <v>1016000</v>
      </c>
      <c r="H14" s="9">
        <f>G14*F14</f>
        <v>5080000</v>
      </c>
      <c r="I14" s="9"/>
      <c r="J14" s="45"/>
      <c r="K14" s="46">
        <f>I14+G14</f>
        <v>1016000</v>
      </c>
      <c r="L14" s="9">
        <f>J14+H14</f>
        <v>5080000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49</v>
      </c>
      <c r="C15" s="91" t="s">
        <v>59</v>
      </c>
      <c r="D15" s="91" t="s">
        <v>58</v>
      </c>
      <c r="E15" s="10" t="s">
        <v>2</v>
      </c>
      <c r="F15" s="10">
        <v>25</v>
      </c>
      <c r="G15" s="9">
        <v>1155000</v>
      </c>
      <c r="H15" s="9">
        <f>G15*F15</f>
        <v>28875000</v>
      </c>
      <c r="I15" s="9"/>
      <c r="J15" s="45"/>
      <c r="K15" s="46">
        <f t="shared" ref="K15" si="0">I15+G15</f>
        <v>1155000</v>
      </c>
      <c r="L15" s="9">
        <f t="shared" ref="L15" si="1">J15+H15</f>
        <v>28875000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79</v>
      </c>
      <c r="C16" s="91" t="s">
        <v>83</v>
      </c>
      <c r="D16" s="91" t="s">
        <v>80</v>
      </c>
      <c r="E16" s="10" t="s">
        <v>2</v>
      </c>
      <c r="F16" s="10">
        <v>3</v>
      </c>
      <c r="G16" s="9">
        <v>1211000</v>
      </c>
      <c r="H16" s="9">
        <f>G16*F16</f>
        <v>3633000</v>
      </c>
      <c r="I16" s="9"/>
      <c r="J16" s="45"/>
      <c r="K16" s="46">
        <f>I16+G16</f>
        <v>1211000</v>
      </c>
      <c r="L16" s="9">
        <f>J16+H16</f>
        <v>3633000</v>
      </c>
      <c r="M16" s="88">
        <v>23196014</v>
      </c>
      <c r="N16" s="50"/>
    </row>
    <row r="17" spans="1:14" s="3" customFormat="1" ht="20.100000000000001" customHeight="1">
      <c r="A17" s="56" t="s">
        <v>7</v>
      </c>
      <c r="B17" s="57" t="s">
        <v>70</v>
      </c>
      <c r="C17" s="91" t="s">
        <v>84</v>
      </c>
      <c r="D17" s="91" t="s">
        <v>81</v>
      </c>
      <c r="E17" s="10" t="s">
        <v>2</v>
      </c>
      <c r="F17" s="10">
        <v>3</v>
      </c>
      <c r="G17" s="9">
        <v>1775000</v>
      </c>
      <c r="H17" s="9">
        <f t="shared" ref="H17" si="2">G17*F17</f>
        <v>5325000</v>
      </c>
      <c r="I17" s="9"/>
      <c r="J17" s="45"/>
      <c r="K17" s="46">
        <f t="shared" ref="K17" si="3">I17+G17</f>
        <v>1775000</v>
      </c>
      <c r="L17" s="9">
        <f t="shared" ref="L17" si="4">J17+H17</f>
        <v>5325000</v>
      </c>
      <c r="M17" s="88">
        <v>24068378</v>
      </c>
      <c r="N17" s="50"/>
    </row>
    <row r="18" spans="1:14" s="3" customFormat="1" ht="20.100000000000001" customHeight="1">
      <c r="A18" s="56" t="s">
        <v>8</v>
      </c>
      <c r="B18" s="57" t="s">
        <v>50</v>
      </c>
      <c r="C18" s="59" t="s">
        <v>51</v>
      </c>
      <c r="D18" s="59" t="s">
        <v>52</v>
      </c>
      <c r="E18" s="10" t="s">
        <v>2</v>
      </c>
      <c r="F18" s="10">
        <v>2</v>
      </c>
      <c r="G18" s="9">
        <v>257000</v>
      </c>
      <c r="H18" s="9">
        <f t="shared" ref="H18" si="5">G18*F18</f>
        <v>514000</v>
      </c>
      <c r="I18" s="9"/>
      <c r="J18" s="45"/>
      <c r="K18" s="46">
        <f t="shared" ref="K18" si="6">I18+G18</f>
        <v>257000</v>
      </c>
      <c r="L18" s="9">
        <f t="shared" ref="L18" si="7">J18+H18</f>
        <v>514000</v>
      </c>
      <c r="M18" s="88">
        <v>22723074</v>
      </c>
      <c r="N18" s="50"/>
    </row>
    <row r="19" spans="1:14" s="3" customFormat="1" ht="20.100000000000001" customHeight="1">
      <c r="A19" s="56" t="s">
        <v>9</v>
      </c>
      <c r="B19" s="57" t="s">
        <v>54</v>
      </c>
      <c r="C19" s="91" t="s">
        <v>85</v>
      </c>
      <c r="D19" s="59" t="s">
        <v>55</v>
      </c>
      <c r="E19" s="10" t="s">
        <v>2</v>
      </c>
      <c r="F19" s="10">
        <v>1</v>
      </c>
      <c r="G19" s="9">
        <v>399000</v>
      </c>
      <c r="H19" s="9">
        <f t="shared" ref="H19:H21" si="8">G19*F19</f>
        <v>399000</v>
      </c>
      <c r="I19" s="9"/>
      <c r="J19" s="45"/>
      <c r="K19" s="46">
        <f>I19+G19</f>
        <v>399000</v>
      </c>
      <c r="L19" s="9">
        <f t="shared" ref="L19:L21" si="9">J19+H19</f>
        <v>399000</v>
      </c>
      <c r="M19" s="88">
        <v>24611402</v>
      </c>
      <c r="N19" s="50"/>
    </row>
    <row r="20" spans="1:14" s="3" customFormat="1" ht="20.100000000000001" customHeight="1">
      <c r="A20" s="56" t="s">
        <v>71</v>
      </c>
      <c r="B20" s="57" t="s">
        <v>73</v>
      </c>
      <c r="C20" s="91" t="s">
        <v>90</v>
      </c>
      <c r="D20" s="91" t="s">
        <v>91</v>
      </c>
      <c r="E20" s="10" t="s">
        <v>2</v>
      </c>
      <c r="F20" s="10">
        <v>1</v>
      </c>
      <c r="G20" s="9">
        <v>884000</v>
      </c>
      <c r="H20" s="9">
        <f t="shared" si="8"/>
        <v>884000</v>
      </c>
      <c r="I20" s="9"/>
      <c r="J20" s="45"/>
      <c r="K20" s="46">
        <f t="shared" ref="K20" si="10">I20+G20</f>
        <v>884000</v>
      </c>
      <c r="L20" s="9">
        <f t="shared" si="9"/>
        <v>884000</v>
      </c>
      <c r="M20" s="88">
        <v>24312503</v>
      </c>
      <c r="N20" s="50"/>
    </row>
    <row r="21" spans="1:14" s="3" customFormat="1" ht="20.100000000000001" customHeight="1">
      <c r="A21" s="56" t="s">
        <v>72</v>
      </c>
      <c r="B21" s="57" t="s">
        <v>53</v>
      </c>
      <c r="C21" s="91" t="s">
        <v>74</v>
      </c>
      <c r="D21" s="91" t="s">
        <v>82</v>
      </c>
      <c r="E21" s="10" t="s">
        <v>2</v>
      </c>
      <c r="F21" s="10">
        <v>1</v>
      </c>
      <c r="G21" s="9">
        <v>548000</v>
      </c>
      <c r="H21" s="9">
        <f t="shared" si="8"/>
        <v>548000</v>
      </c>
      <c r="I21" s="9"/>
      <c r="J21" s="45"/>
      <c r="K21" s="46">
        <f t="shared" ref="K21" si="11">I21+G21</f>
        <v>548000</v>
      </c>
      <c r="L21" s="9">
        <f t="shared" si="9"/>
        <v>548000</v>
      </c>
      <c r="M21" s="88">
        <v>24804791</v>
      </c>
      <c r="N21" s="50"/>
    </row>
    <row r="22" spans="1:14" s="3" customFormat="1" ht="20.100000000000001" customHeight="1">
      <c r="A22" s="56" t="s">
        <v>77</v>
      </c>
      <c r="B22" s="57" t="s">
        <v>56</v>
      </c>
      <c r="C22" s="59" t="s">
        <v>75</v>
      </c>
      <c r="D22" s="59" t="s">
        <v>76</v>
      </c>
      <c r="E22" s="10" t="s">
        <v>2</v>
      </c>
      <c r="F22" s="10">
        <v>25</v>
      </c>
      <c r="G22" s="9">
        <v>219000</v>
      </c>
      <c r="H22" s="9">
        <f t="shared" ref="H22" si="12">G22*F22</f>
        <v>5475000</v>
      </c>
      <c r="I22" s="9"/>
      <c r="J22" s="45"/>
      <c r="K22" s="46">
        <f t="shared" ref="K22" si="13">I22+G22</f>
        <v>219000</v>
      </c>
      <c r="L22" s="9">
        <f t="shared" ref="L22" si="14">J22+H22</f>
        <v>5475000</v>
      </c>
      <c r="M22" s="88">
        <v>24813210</v>
      </c>
      <c r="N22" s="50"/>
    </row>
    <row r="23" spans="1:14" s="3" customFormat="1" ht="20.100000000000001" customHeight="1">
      <c r="A23" s="56"/>
      <c r="B23" s="57"/>
      <c r="C23" s="91"/>
      <c r="D23" s="91"/>
      <c r="E23" s="10"/>
      <c r="F23" s="10"/>
      <c r="G23" s="9"/>
      <c r="H23" s="9"/>
      <c r="I23" s="9"/>
      <c r="J23" s="45"/>
      <c r="K23" s="46"/>
      <c r="L23" s="9"/>
      <c r="M23" s="88"/>
      <c r="N23" s="50"/>
    </row>
    <row r="24" spans="1:14" s="3" customFormat="1" ht="20.100000000000001" customHeight="1">
      <c r="A24" s="56"/>
      <c r="B24" s="57"/>
      <c r="C24" s="91"/>
      <c r="D24" s="91"/>
      <c r="E24" s="10"/>
      <c r="F24" s="10"/>
      <c r="G24" s="9"/>
      <c r="H24" s="9"/>
      <c r="I24" s="9"/>
      <c r="J24" s="45"/>
      <c r="K24" s="46"/>
      <c r="L24" s="9"/>
      <c r="M24" s="88"/>
      <c r="N24" s="50"/>
    </row>
    <row r="25" spans="1:14" s="3" customFormat="1" ht="20.100000000000001" customHeight="1">
      <c r="A25" s="56"/>
      <c r="B25" s="57"/>
      <c r="C25" s="91"/>
      <c r="D25" s="91"/>
      <c r="E25" s="10"/>
      <c r="F25" s="10"/>
      <c r="G25" s="9"/>
      <c r="H25" s="9"/>
      <c r="I25" s="9"/>
      <c r="J25" s="45"/>
      <c r="K25" s="46"/>
      <c r="L25" s="9"/>
      <c r="M25" s="88"/>
      <c r="N25" s="50"/>
    </row>
    <row r="26" spans="1:14" s="3" customFormat="1" ht="20.100000000000001" customHeight="1">
      <c r="A26" s="56"/>
      <c r="B26" s="57"/>
      <c r="C26" s="91"/>
      <c r="D26" s="91"/>
      <c r="E26" s="10"/>
      <c r="F26" s="10"/>
      <c r="G26" s="9"/>
      <c r="H26" s="9"/>
      <c r="I26" s="9"/>
      <c r="J26" s="45"/>
      <c r="K26" s="46"/>
      <c r="L26" s="9"/>
      <c r="M26" s="88"/>
      <c r="N26" s="50"/>
    </row>
    <row r="27" spans="1:14" s="3" customFormat="1" ht="20.100000000000001" customHeight="1">
      <c r="A27" s="56"/>
      <c r="B27" s="57"/>
      <c r="C27" s="91"/>
      <c r="D27" s="91"/>
      <c r="E27" s="10"/>
      <c r="F27" s="10"/>
      <c r="G27" s="9"/>
      <c r="H27" s="9"/>
      <c r="I27" s="9"/>
      <c r="J27" s="45"/>
      <c r="K27" s="46"/>
      <c r="L27" s="9"/>
      <c r="M27" s="88"/>
      <c r="N27" s="50"/>
    </row>
    <row r="28" spans="1:14" s="3" customFormat="1" ht="20.100000000000001" customHeight="1">
      <c r="A28" s="56"/>
      <c r="B28" s="57"/>
      <c r="C28" s="91"/>
      <c r="D28" s="91"/>
      <c r="E28" s="10"/>
      <c r="F28" s="10"/>
      <c r="G28" s="9"/>
      <c r="H28" s="9"/>
      <c r="I28" s="9"/>
      <c r="J28" s="45"/>
      <c r="K28" s="46"/>
      <c r="L28" s="9"/>
      <c r="M28" s="88"/>
      <c r="N28" s="50"/>
    </row>
    <row r="29" spans="1:14" s="3" customFormat="1" ht="20.100000000000001" customHeight="1">
      <c r="A29" s="56"/>
      <c r="B29" s="57"/>
      <c r="C29" s="91"/>
      <c r="D29" s="91"/>
      <c r="E29" s="10"/>
      <c r="F29" s="10"/>
      <c r="G29" s="9"/>
      <c r="H29" s="9"/>
      <c r="I29" s="9"/>
      <c r="J29" s="45"/>
      <c r="K29" s="46"/>
      <c r="L29" s="9"/>
      <c r="M29" s="88"/>
      <c r="N29" s="50"/>
    </row>
    <row r="30" spans="1:14" s="3" customFormat="1" ht="20.100000000000001" customHeight="1">
      <c r="A30" s="56"/>
      <c r="B30" s="57"/>
      <c r="C30" s="91"/>
      <c r="D30" s="91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91"/>
      <c r="D31" s="91"/>
      <c r="E31" s="10"/>
      <c r="F31" s="10"/>
      <c r="G31" s="9"/>
      <c r="H31" s="9"/>
      <c r="I31" s="9"/>
      <c r="J31" s="45"/>
      <c r="K31" s="46"/>
      <c r="L31" s="9"/>
      <c r="M31" s="88"/>
      <c r="N31" s="50"/>
    </row>
    <row r="32" spans="1:14" s="3" customFormat="1" ht="20.100000000000001" customHeight="1">
      <c r="A32" s="56"/>
      <c r="B32" s="57"/>
      <c r="C32" s="59"/>
      <c r="D32" s="59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90"/>
      <c r="C33" s="91"/>
      <c r="D33" s="91"/>
      <c r="E33" s="10"/>
      <c r="F33" s="10"/>
      <c r="G33" s="97"/>
      <c r="H33" s="9"/>
      <c r="I33" s="9"/>
      <c r="J33" s="45"/>
      <c r="K33" s="46"/>
      <c r="L33" s="9"/>
      <c r="M33" s="9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50"/>
    </row>
    <row r="35" spans="1:14" s="3" customFormat="1" ht="20.100000000000001" customHeight="1">
      <c r="A35" s="56"/>
      <c r="B35" s="57"/>
      <c r="C35" s="59"/>
      <c r="D35" s="59"/>
      <c r="E35" s="10"/>
      <c r="F35" s="10"/>
      <c r="G35" s="9"/>
      <c r="H35" s="9"/>
      <c r="I35" s="9"/>
      <c r="J35" s="45"/>
      <c r="K35" s="46"/>
      <c r="L35" s="9"/>
      <c r="M35" s="88"/>
      <c r="N35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2023-11-23T05:02:27Z</dcterms:modified>
</cp:coreProperties>
</file>